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erson serradilha\Documents\PEDRO DE TOLEDO\RECAPEAMENTO AV. NOVE DE JULHO\"/>
    </mc:Choice>
  </mc:AlternateContent>
  <xr:revisionPtr revIDLastSave="0" documentId="13_ncr:1_{67A39FBF-4B23-4985-AC81-6DE5D27B7211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nove de abril" sheetId="10" r:id="rId1"/>
    <sheet name="cronograma" sheetId="13" r:id="rId2"/>
    <sheet name="BDI" sheetId="7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3" l="1"/>
  <c r="E14" i="13" s="1"/>
  <c r="F14" i="13" s="1"/>
  <c r="E12" i="13"/>
  <c r="E10" i="13"/>
  <c r="D10" i="13"/>
  <c r="B9" i="7"/>
  <c r="D18" i="7" s="1"/>
  <c r="D12" i="13" l="1"/>
  <c r="D14" i="13" s="1"/>
  <c r="E16" i="13"/>
  <c r="F16" i="13" s="1"/>
  <c r="F18" i="13" s="1"/>
  <c r="E18" i="13"/>
  <c r="H17" i="10" l="1"/>
  <c r="H26" i="10" l="1"/>
  <c r="H25" i="10"/>
  <c r="H24" i="10"/>
  <c r="H23" i="10"/>
  <c r="H22" i="10"/>
  <c r="H21" i="10"/>
  <c r="H19" i="10"/>
  <c r="H18" i="10"/>
  <c r="H16" i="10"/>
  <c r="H15" i="10"/>
  <c r="H14" i="10"/>
  <c r="H13" i="10"/>
  <c r="H12" i="10"/>
  <c r="H11" i="10"/>
  <c r="H10" i="10"/>
  <c r="H9" i="10"/>
  <c r="H8" i="10" l="1"/>
  <c r="H20" i="10"/>
  <c r="H27" i="10" l="1"/>
  <c r="H28" i="10" l="1"/>
  <c r="H29" i="10" s="1"/>
</calcChain>
</file>

<file path=xl/sharedStrings.xml><?xml version="1.0" encoding="utf-8"?>
<sst xmlns="http://schemas.openxmlformats.org/spreadsheetml/2006/main" count="171" uniqueCount="126">
  <si>
    <t>PLANILHA ORÇAMENTÁRIA</t>
  </si>
  <si>
    <t>FONTE</t>
  </si>
  <si>
    <t>CÓDIGO</t>
  </si>
  <si>
    <t>ITEM</t>
  </si>
  <si>
    <t>DESCRIÇÃO</t>
  </si>
  <si>
    <t>UNID.</t>
  </si>
  <si>
    <t>QUANT.</t>
  </si>
  <si>
    <t>VALOR UNIT.</t>
  </si>
  <si>
    <t>TOTAL</t>
  </si>
  <si>
    <t xml:space="preserve">  PREFEITURA MUNICIPAL DE PEDRO DE TOLEDO</t>
  </si>
  <si>
    <t>Administração 2017-2020</t>
  </si>
  <si>
    <t>JEFERSON SERRADILHA SCHUINDT</t>
  </si>
  <si>
    <t>DIRETOR DO DEPARTAMENTO DE OBRA</t>
  </si>
  <si>
    <t>m²</t>
  </si>
  <si>
    <t>m³</t>
  </si>
  <si>
    <t xml:space="preserve">1.0 </t>
  </si>
  <si>
    <t>SERVIÇOS PRELIMINARES</t>
  </si>
  <si>
    <t>1.1</t>
  </si>
  <si>
    <t>2.0</t>
  </si>
  <si>
    <t>2.1</t>
  </si>
  <si>
    <t>1.2</t>
  </si>
  <si>
    <t>CPOS</t>
  </si>
  <si>
    <t>CAMADA DE ROLAMENTO</t>
  </si>
  <si>
    <t>1.3</t>
  </si>
  <si>
    <t>Placa de identificação para obra</t>
  </si>
  <si>
    <t>02.08.020</t>
  </si>
  <si>
    <t>Varrição de pavimento para recapeamento</t>
  </si>
  <si>
    <t>54.01.410</t>
  </si>
  <si>
    <t>CREA: 5069992012</t>
  </si>
  <si>
    <t>DER</t>
  </si>
  <si>
    <t>2.3</t>
  </si>
  <si>
    <t>Sarjeta ou sarjetão moldado in loco, tipo PMSP em concreto com fck25 MPA</t>
  </si>
  <si>
    <t>1.4</t>
  </si>
  <si>
    <t>54.06.170</t>
  </si>
  <si>
    <t>Sub- total</t>
  </si>
  <si>
    <t>PREÇO GLOBAL</t>
  </si>
  <si>
    <t>Retirada manual de paralelepípedo ou lajota de concreto, inclusive limpeza e empilhamento</t>
  </si>
  <si>
    <t>04.40.070</t>
  </si>
  <si>
    <t>Demolição mecanizada de sarjeta ou sarjetão, inclusive fragmentação, carregamento, transporte até 1,0 quilômetro e descarregamento</t>
  </si>
  <si>
    <t>03.01.260</t>
  </si>
  <si>
    <t>Carregamento mecanizado de entulho fragmentado, com caminhão à disposição dentro da obra, até o raio de 1,0 km</t>
  </si>
  <si>
    <t>05.08.220</t>
  </si>
  <si>
    <t>1.5</t>
  </si>
  <si>
    <t>54.01.220</t>
  </si>
  <si>
    <t>1.6</t>
  </si>
  <si>
    <t>1.7</t>
  </si>
  <si>
    <t>2.2</t>
  </si>
  <si>
    <t>2.4</t>
  </si>
  <si>
    <t>54.06.040</t>
  </si>
  <si>
    <t>Guia pré-moldada reta tipo PMSP 100 - fck 25 MPa</t>
  </si>
  <si>
    <t>m</t>
  </si>
  <si>
    <t>1.8</t>
  </si>
  <si>
    <t>Regularização e compactação mecanizada de superfície, sem controle do proctor normal</t>
  </si>
  <si>
    <t>54.01.010</t>
  </si>
  <si>
    <t>1.9</t>
  </si>
  <si>
    <t xml:space="preserve">Base de bica corrida, esp. 5 cm </t>
  </si>
  <si>
    <t>1.10</t>
  </si>
  <si>
    <t>1.11</t>
  </si>
  <si>
    <t>Guia pré-moldada curva tipo PMSP 100 - fck 25 MPa</t>
  </si>
  <si>
    <t>54.06.020</t>
  </si>
  <si>
    <t>LOCAL:  AV. Nove de Abril,  Trecho entre a Av. Cel Raimundo Vasconcelos até a Av. Américo Nicollini  PEDRO DE TOLEDO-S/P</t>
  </si>
  <si>
    <t>23.10.01.99 </t>
  </si>
  <si>
    <t>FRESAGEM CONTINUA DE PAV., INDEPENDENTE DA ESPESSURA </t>
  </si>
  <si>
    <t>H</t>
  </si>
  <si>
    <t>2.5</t>
  </si>
  <si>
    <t>2.6</t>
  </si>
  <si>
    <t>IMPRIMADURA BETUMINOSA LIGANTE </t>
  </si>
  <si>
    <t>23.05.02.99 </t>
  </si>
  <si>
    <t>CAMADA ROLAMENTO - CBUQ - GRAD.C - COM DOP </t>
  </si>
  <si>
    <t>23.08.03.03.99</t>
  </si>
  <si>
    <t>ROLO COMPACT.VIBRAT.CILIN./PN 7T COND. D</t>
  </si>
  <si>
    <t>72.45.01.99.04</t>
  </si>
  <si>
    <t>VIBRO ACAB.ASF.S/EST. 2200TON/H COND.D </t>
  </si>
  <si>
    <t>72.54.02.99.04 </t>
  </si>
  <si>
    <t>CAMINHAO ESPARGIDOR 6000L COND. D </t>
  </si>
  <si>
    <t>72.14.01.99.04 </t>
  </si>
  <si>
    <t>OBRA:  PAVIMENTAÇÃO ASFÁLTICA</t>
  </si>
  <si>
    <t>CAMINHAO ESPARGIDOR 6000L COND. D</t>
  </si>
  <si>
    <t>DATA BASE - CPOS 177 ( S/DES) . 01/11/2019 - DER (DESON.) 30/09/2019</t>
  </si>
  <si>
    <t>COMPOSIÇÃO DO BDI</t>
  </si>
  <si>
    <t xml:space="preserve"> - PIS</t>
  </si>
  <si>
    <t xml:space="preserve"> - COFINS</t>
  </si>
  <si>
    <t xml:space="preserve"> - ISS</t>
  </si>
  <si>
    <t>I - taxa de incidência de impostos</t>
  </si>
  <si>
    <t>Itens de valor percentual variável com o tipo da obra ou serviço</t>
  </si>
  <si>
    <t>AC - Administração central</t>
  </si>
  <si>
    <t>S - Seguro + Garantia</t>
  </si>
  <si>
    <t>R - Risco</t>
  </si>
  <si>
    <t>G - Garantia</t>
  </si>
  <si>
    <t>DF - Despesas financeiras</t>
  </si>
  <si>
    <t>L - Lucro</t>
  </si>
  <si>
    <t xml:space="preserve">                                      BDI</t>
  </si>
  <si>
    <t>Fórmula para estipulação do BDI - Acórdão Nº 036.076/2011-2  - TCU - Plenário</t>
  </si>
  <si>
    <t>BDI =</t>
  </si>
  <si>
    <t>(1+AC+S+R)x(1+DF)x(1+L)</t>
  </si>
  <si>
    <t xml:space="preserve"> = -1</t>
  </si>
  <si>
    <t>(1-I )</t>
  </si>
  <si>
    <t>Onde:</t>
  </si>
  <si>
    <t xml:space="preserve">                                               AC = </t>
  </si>
  <si>
    <t>taxa de administração central</t>
  </si>
  <si>
    <t xml:space="preserve">                                               S =    </t>
  </si>
  <si>
    <t>taxa de seguros</t>
  </si>
  <si>
    <t xml:space="preserve">                                               R =</t>
  </si>
  <si>
    <t>taxa de riscos</t>
  </si>
  <si>
    <t xml:space="preserve">                                               G = </t>
  </si>
  <si>
    <t>taxa de garantias</t>
  </si>
  <si>
    <t xml:space="preserve">                                               DF = </t>
  </si>
  <si>
    <t>taxa de despesas financeiras</t>
  </si>
  <si>
    <t xml:space="preserve">                                               L = </t>
  </si>
  <si>
    <t>taxa de lucro/remuneração</t>
  </si>
  <si>
    <t xml:space="preserve">                                                I =</t>
  </si>
  <si>
    <t>taxa de incidência de impostos (PIS,COFINS e ISS)</t>
  </si>
  <si>
    <t>DIRETOR DO DEPARTAMENTO DE OBRAS</t>
  </si>
  <si>
    <t>CREA 5069992012</t>
  </si>
  <si>
    <t>PREFEITURA MUNICIPAL DE PEDRO DE TOLEDO</t>
  </si>
  <si>
    <t>Administração  2017 - 2020</t>
  </si>
  <si>
    <t xml:space="preserve">CRONOGRAMA FÍSICO FINANCEIRO ATUALIZADO </t>
  </si>
  <si>
    <t>DESCRIÇÃO DOS SERVIÇOS</t>
  </si>
  <si>
    <t>30 DIAS</t>
  </si>
  <si>
    <t>VALOR</t>
  </si>
  <si>
    <t>%</t>
  </si>
  <si>
    <t>1.0</t>
  </si>
  <si>
    <t xml:space="preserve">TOTAL GERAL C/ BDI </t>
  </si>
  <si>
    <t>PARCELAS</t>
  </si>
  <si>
    <t>PARCELAS ACUMULADAS</t>
  </si>
  <si>
    <t>LOCAL:  AV. nove de Abril, Trecho entre a Av. Cel. Raimundo Vasconcelos até a Av. Americo Nicollini - PEDRO DE TOLEDO - S/P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</si>
</sst>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 Rounded MT Bold"/>
      <family val="2"/>
    </font>
    <font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0" fontId="4" fillId="4" borderId="2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/>
    </xf>
    <xf numFmtId="44" fontId="4" fillId="4" borderId="0" xfId="0" applyNumberFormat="1" applyFont="1" applyFill="1"/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0" fontId="3" fillId="0" borderId="1" xfId="0" applyFont="1" applyBorder="1"/>
    <xf numFmtId="0" fontId="3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44" fontId="3" fillId="0" borderId="1" xfId="0" applyNumberFormat="1" applyFont="1" applyBorder="1"/>
    <xf numFmtId="44" fontId="4" fillId="4" borderId="1" xfId="0" applyNumberFormat="1" applyFont="1" applyFill="1" applyBorder="1" applyAlignment="1">
      <alignment horizontal="center" vertical="center"/>
    </xf>
    <xf numFmtId="44" fontId="4" fillId="4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44" fontId="12" fillId="4" borderId="1" xfId="1" applyNumberFormat="1" applyFont="1" applyFill="1" applyBorder="1" applyAlignment="1">
      <alignment vertical="center"/>
    </xf>
    <xf numFmtId="0" fontId="12" fillId="4" borderId="2" xfId="0" applyFont="1" applyFill="1" applyBorder="1" applyAlignment="1">
      <alignment horizontal="center" vertical="center"/>
    </xf>
    <xf numFmtId="4" fontId="12" fillId="4" borderId="2" xfId="0" applyNumberFormat="1" applyFont="1" applyFill="1" applyBorder="1" applyAlignment="1">
      <alignment horizontal="center" vertical="center"/>
    </xf>
    <xf numFmtId="44" fontId="12" fillId="4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44" fontId="3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0" xfId="0" applyFont="1"/>
    <xf numFmtId="1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5" fillId="0" borderId="16" xfId="0" applyFont="1" applyBorder="1"/>
    <xf numFmtId="0" fontId="15" fillId="0" borderId="19" xfId="0" applyFont="1" applyBorder="1"/>
    <xf numFmtId="0" fontId="15" fillId="0" borderId="26" xfId="0" applyFont="1" applyBorder="1"/>
    <xf numFmtId="10" fontId="17" fillId="0" borderId="29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10" fontId="15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3" fillId="0" borderId="0" xfId="0" applyFont="1"/>
    <xf numFmtId="0" fontId="21" fillId="0" borderId="0" xfId="0" applyFont="1" applyAlignment="1">
      <alignment horizontal="center"/>
    </xf>
    <xf numFmtId="0" fontId="20" fillId="2" borderId="1" xfId="0" applyFont="1" applyFill="1" applyBorder="1" applyAlignment="1">
      <alignment horizontal="center" vertical="center"/>
    </xf>
    <xf numFmtId="10" fontId="20" fillId="2" borderId="1" xfId="0" applyNumberFormat="1" applyFont="1" applyFill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/>
    </xf>
    <xf numFmtId="44" fontId="20" fillId="6" borderId="1" xfId="2" applyNumberFormat="1" applyFont="1" applyFill="1" applyBorder="1" applyAlignment="1">
      <alignment horizontal="right" vertical="center"/>
    </xf>
    <xf numFmtId="9" fontId="20" fillId="6" borderId="1" xfId="0" applyNumberFormat="1" applyFont="1" applyFill="1" applyBorder="1" applyAlignment="1">
      <alignment horizontal="center" vertical="center"/>
    </xf>
    <xf numFmtId="165" fontId="20" fillId="6" borderId="1" xfId="2" applyFont="1" applyFill="1" applyBorder="1" applyAlignment="1">
      <alignment horizontal="right" vertical="center"/>
    </xf>
    <xf numFmtId="9" fontId="2" fillId="6" borderId="1" xfId="0" applyNumberFormat="1" applyFont="1" applyFill="1" applyBorder="1" applyAlignment="1">
      <alignment horizontal="center" vertical="center"/>
    </xf>
    <xf numFmtId="44" fontId="20" fillId="4" borderId="1" xfId="0" applyNumberFormat="1" applyFont="1" applyFill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 wrapText="1" shrinkToFit="1"/>
    </xf>
    <xf numFmtId="0" fontId="20" fillId="2" borderId="1" xfId="0" applyFont="1" applyFill="1" applyBorder="1" applyAlignment="1">
      <alignment horizontal="center" vertical="center" wrapText="1" shrinkToFit="1"/>
    </xf>
    <xf numFmtId="0" fontId="20" fillId="2" borderId="2" xfId="0" applyFont="1" applyFill="1" applyBorder="1" applyAlignment="1">
      <alignment horizontal="center" vertical="center"/>
    </xf>
    <xf numFmtId="4" fontId="20" fillId="2" borderId="2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9" fontId="2" fillId="6" borderId="34" xfId="3" applyFont="1" applyFill="1" applyBorder="1" applyAlignment="1">
      <alignment horizontal="center" vertical="center" wrapText="1"/>
    </xf>
    <xf numFmtId="9" fontId="0" fillId="0" borderId="2" xfId="3" applyFont="1" applyBorder="1" applyAlignment="1">
      <alignment horizontal="center" vertical="center" wrapText="1"/>
    </xf>
    <xf numFmtId="0" fontId="2" fillId="6" borderId="34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4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44" fontId="2" fillId="6" borderId="34" xfId="0" applyNumberFormat="1" applyFont="1" applyFill="1" applyBorder="1" applyAlignment="1">
      <alignment horizontal="center" vertical="center"/>
    </xf>
    <xf numFmtId="44" fontId="2" fillId="6" borderId="2" xfId="0" applyNumberFormat="1" applyFont="1" applyFill="1" applyBorder="1" applyAlignment="1">
      <alignment horizontal="center" vertical="center"/>
    </xf>
    <xf numFmtId="10" fontId="2" fillId="6" borderId="34" xfId="0" applyNumberFormat="1" applyFont="1" applyFill="1" applyBorder="1" applyAlignment="1">
      <alignment horizontal="center" vertical="center"/>
    </xf>
    <xf numFmtId="10" fontId="2" fillId="6" borderId="2" xfId="0" applyNumberFormat="1" applyFont="1" applyFill="1" applyBorder="1" applyAlignment="1">
      <alignment horizontal="center" vertical="center"/>
    </xf>
    <xf numFmtId="44" fontId="2" fillId="4" borderId="34" xfId="0" applyNumberFormat="1" applyFont="1" applyFill="1" applyBorder="1" applyAlignment="1">
      <alignment horizontal="center" vertical="center"/>
    </xf>
    <xf numFmtId="44" fontId="2" fillId="4" borderId="2" xfId="0" applyNumberFormat="1" applyFont="1" applyFill="1" applyBorder="1" applyAlignment="1">
      <alignment horizontal="center" vertical="center"/>
    </xf>
    <xf numFmtId="9" fontId="2" fillId="6" borderId="34" xfId="0" applyNumberFormat="1" applyFont="1" applyFill="1" applyBorder="1" applyAlignment="1">
      <alignment horizontal="center" vertical="center"/>
    </xf>
    <xf numFmtId="9" fontId="2" fillId="6" borderId="2" xfId="0" applyNumberFormat="1" applyFont="1" applyFill="1" applyBorder="1" applyAlignment="1">
      <alignment horizontal="center" vertical="center"/>
    </xf>
    <xf numFmtId="0" fontId="2" fillId="6" borderId="3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44" fontId="2" fillId="6" borderId="34" xfId="0" applyNumberFormat="1" applyFont="1" applyFill="1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 wrapText="1"/>
    </xf>
    <xf numFmtId="166" fontId="2" fillId="6" borderId="34" xfId="3" applyNumberFormat="1" applyFont="1" applyFill="1" applyBorder="1" applyAlignment="1">
      <alignment horizontal="center" vertical="center" wrapText="1"/>
    </xf>
    <xf numFmtId="166" fontId="0" fillId="0" borderId="2" xfId="3" applyNumberFormat="1" applyFont="1" applyBorder="1" applyAlignment="1">
      <alignment horizontal="center" vertical="center" wrapText="1"/>
    </xf>
    <xf numFmtId="44" fontId="2" fillId="4" borderId="3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6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4" fontId="20" fillId="4" borderId="34" xfId="0" applyNumberFormat="1" applyFont="1" applyFill="1" applyBorder="1" applyAlignment="1">
      <alignment horizontal="center" vertical="center"/>
    </xf>
    <xf numFmtId="0" fontId="20" fillId="4" borderId="3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6" fillId="0" borderId="3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wrapText="1"/>
    </xf>
    <xf numFmtId="0" fontId="6" fillId="0" borderId="34" xfId="0" applyFont="1" applyBorder="1" applyAlignment="1">
      <alignment horizontal="center" wrapText="1"/>
    </xf>
    <xf numFmtId="0" fontId="6" fillId="0" borderId="41" xfId="0" applyFont="1" applyBorder="1" applyAlignment="1">
      <alignment horizontal="center" wrapText="1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10" fontId="16" fillId="0" borderId="20" xfId="0" applyNumberFormat="1" applyFont="1" applyBorder="1" applyAlignment="1">
      <alignment horizontal="center"/>
    </xf>
    <xf numFmtId="10" fontId="16" fillId="0" borderId="25" xfId="0" applyNumberFormat="1" applyFont="1" applyBorder="1" applyAlignment="1">
      <alignment horizontal="center"/>
    </xf>
    <xf numFmtId="10" fontId="15" fillId="0" borderId="17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/>
    </xf>
    <xf numFmtId="10" fontId="15" fillId="0" borderId="20" xfId="0" applyNumberFormat="1" applyFont="1" applyBorder="1" applyAlignment="1">
      <alignment horizontal="center"/>
    </xf>
    <xf numFmtId="10" fontId="15" fillId="0" borderId="21" xfId="0" applyNumberFormat="1" applyFont="1" applyBorder="1" applyAlignment="1">
      <alignment horizontal="center"/>
    </xf>
    <xf numFmtId="10" fontId="15" fillId="5" borderId="20" xfId="0" applyNumberFormat="1" applyFont="1" applyFill="1" applyBorder="1" applyAlignment="1">
      <alignment horizontal="center"/>
    </xf>
    <xf numFmtId="10" fontId="15" fillId="5" borderId="21" xfId="0" applyNumberFormat="1" applyFont="1" applyFill="1" applyBorder="1" applyAlignment="1">
      <alignment horizontal="center"/>
    </xf>
    <xf numFmtId="10" fontId="16" fillId="0" borderId="22" xfId="0" applyNumberFormat="1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6" fillId="0" borderId="24" xfId="0" applyNumberFormat="1" applyFont="1" applyBorder="1" applyAlignment="1">
      <alignment horizontal="center"/>
    </xf>
    <xf numFmtId="0" fontId="16" fillId="0" borderId="19" xfId="0" applyFont="1" applyBorder="1" applyAlignment="1">
      <alignment horizontal="center" wrapText="1"/>
    </xf>
    <xf numFmtId="0" fontId="16" fillId="0" borderId="2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7" fillId="0" borderId="27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right" vertical="center"/>
    </xf>
    <xf numFmtId="0" fontId="15" fillId="0" borderId="30" xfId="0" applyFont="1" applyBorder="1" applyAlignment="1">
      <alignment horizont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center"/>
    </xf>
  </cellXfs>
  <cellStyles count="4">
    <cellStyle name="Moeda" xfId="1" builtinId="4"/>
    <cellStyle name="Normal" xfId="0" builtinId="0"/>
    <cellStyle name="Porcentagem" xfId="3" builtinId="5"/>
    <cellStyle name="Separador de milhares 2" xfId="2" xr:uid="{00000000-0005-0000-0000-000003000000}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71583</xdr:colOff>
      <xdr:row>0</xdr:row>
      <xdr:rowOff>60614</xdr:rowOff>
    </xdr:from>
    <xdr:ext cx="1095037" cy="1013113"/>
    <xdr:pic>
      <xdr:nvPicPr>
        <xdr:cNvPr id="2" name="Imagem 1">
          <a:extLst>
            <a:ext uri="{FF2B5EF4-FFF2-40B4-BE49-F238E27FC236}">
              <a16:creationId xmlns:a16="http://schemas.microsoft.com/office/drawing/2014/main" id="{86DD8993-ECB6-4565-A82E-354798F175C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71583" y="60614"/>
          <a:ext cx="1095037" cy="10131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104776</xdr:colOff>
      <xdr:row>2</xdr:row>
      <xdr:rowOff>9527</xdr:rowOff>
    </xdr:from>
    <xdr:to>
      <xdr:col>0</xdr:col>
      <xdr:colOff>1095375</xdr:colOff>
      <xdr:row>5</xdr:row>
      <xdr:rowOff>117847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53857B7-F8AE-4021-BD24-C707470E0E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57"/>
        <a:stretch/>
      </xdr:blipFill>
      <xdr:spPr>
        <a:xfrm>
          <a:off x="104776" y="400052"/>
          <a:ext cx="809624" cy="8417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257176</xdr:colOff>
      <xdr:row>0</xdr:row>
      <xdr:rowOff>154813</xdr:rowOff>
    </xdr:from>
    <xdr:ext cx="1409699" cy="981436"/>
    <xdr:pic>
      <xdr:nvPicPr>
        <xdr:cNvPr id="2" name="Imagem 1">
          <a:extLst>
            <a:ext uri="{FF2B5EF4-FFF2-40B4-BE49-F238E27FC236}">
              <a16:creationId xmlns:a16="http://schemas.microsoft.com/office/drawing/2014/main" id="{3DCC66C6-3F0D-4D28-8944-06D55B64097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257176" y="154813"/>
          <a:ext cx="1409699" cy="9814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A26BD-0E51-4E4C-B2E2-89D9721D8707}">
  <dimension ref="A1:Q45"/>
  <sheetViews>
    <sheetView topLeftCell="A13" zoomScale="110" zoomScaleNormal="110" workbookViewId="0">
      <selection activeCell="A29" sqref="A29:G29"/>
    </sheetView>
  </sheetViews>
  <sheetFormatPr defaultRowHeight="12" x14ac:dyDescent="0.2"/>
  <cols>
    <col min="1" max="1" width="6.85546875" style="3" customWidth="1"/>
    <col min="2" max="2" width="11.28515625" style="3" customWidth="1"/>
    <col min="3" max="3" width="6.5703125" style="3" customWidth="1"/>
    <col min="4" max="4" width="67.5703125" style="3" customWidth="1"/>
    <col min="5" max="5" width="6.28515625" style="3" customWidth="1"/>
    <col min="6" max="6" width="8.5703125" style="3" customWidth="1"/>
    <col min="7" max="7" width="12.140625" style="3" customWidth="1"/>
    <col min="8" max="8" width="15.28515625" style="3" customWidth="1"/>
    <col min="9" max="9" width="13.42578125" style="3" bestFit="1" customWidth="1"/>
    <col min="10" max="10" width="11.7109375" style="3" bestFit="1" customWidth="1"/>
    <col min="11" max="16384" width="9.140625" style="3"/>
  </cols>
  <sheetData>
    <row r="1" spans="1:17" ht="13.5" customHeight="1" x14ac:dyDescent="0.2">
      <c r="A1" s="77"/>
      <c r="B1" s="78"/>
      <c r="C1" s="83" t="s">
        <v>9</v>
      </c>
      <c r="D1" s="84"/>
      <c r="E1" s="84"/>
      <c r="F1" s="84"/>
      <c r="G1" s="84"/>
      <c r="H1" s="85"/>
    </row>
    <row r="2" spans="1:17" ht="15.75" customHeight="1" x14ac:dyDescent="0.2">
      <c r="A2" s="79"/>
      <c r="B2" s="80"/>
      <c r="C2" s="86" t="s">
        <v>10</v>
      </c>
      <c r="D2" s="87"/>
      <c r="E2" s="87"/>
      <c r="F2" s="87"/>
      <c r="G2" s="87"/>
      <c r="H2" s="88"/>
    </row>
    <row r="3" spans="1:17" ht="15" customHeight="1" x14ac:dyDescent="0.2">
      <c r="A3" s="79"/>
      <c r="B3" s="80"/>
      <c r="C3" s="89" t="s">
        <v>76</v>
      </c>
      <c r="D3" s="90"/>
      <c r="E3" s="90"/>
      <c r="F3" s="90"/>
      <c r="G3" s="90"/>
      <c r="H3" s="91"/>
    </row>
    <row r="4" spans="1:17" ht="15.75" customHeight="1" x14ac:dyDescent="0.2">
      <c r="A4" s="79"/>
      <c r="B4" s="80"/>
      <c r="C4" s="89" t="s">
        <v>60</v>
      </c>
      <c r="D4" s="90"/>
      <c r="E4" s="90"/>
      <c r="F4" s="90"/>
      <c r="G4" s="90"/>
      <c r="H4" s="91"/>
    </row>
    <row r="5" spans="1:17" ht="15.75" customHeight="1" x14ac:dyDescent="0.2">
      <c r="A5" s="79"/>
      <c r="B5" s="80"/>
      <c r="C5" s="92" t="s">
        <v>0</v>
      </c>
      <c r="D5" s="93"/>
      <c r="E5" s="93"/>
      <c r="F5" s="93"/>
      <c r="G5" s="93"/>
      <c r="H5" s="94"/>
    </row>
    <row r="6" spans="1:17" ht="17.25" customHeight="1" x14ac:dyDescent="0.2">
      <c r="A6" s="81"/>
      <c r="B6" s="82"/>
      <c r="C6" s="95" t="s">
        <v>78</v>
      </c>
      <c r="D6" s="96"/>
      <c r="E6" s="15"/>
      <c r="F6" s="15"/>
      <c r="G6" s="16"/>
      <c r="H6" s="15"/>
    </row>
    <row r="7" spans="1:17" ht="15" customHeight="1" x14ac:dyDescent="0.2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6" t="s">
        <v>6</v>
      </c>
      <c r="G7" s="17" t="s">
        <v>7</v>
      </c>
      <c r="H7" s="6" t="s">
        <v>8</v>
      </c>
      <c r="L7" s="4"/>
      <c r="M7" s="4"/>
      <c r="N7" s="4"/>
      <c r="O7" s="4"/>
      <c r="P7" s="4"/>
      <c r="Q7" s="4"/>
    </row>
    <row r="8" spans="1:17" ht="14.25" customHeight="1" x14ac:dyDescent="0.2">
      <c r="A8" s="14"/>
      <c r="B8" s="14"/>
      <c r="C8" s="26" t="s">
        <v>15</v>
      </c>
      <c r="D8" s="26" t="s">
        <v>16</v>
      </c>
      <c r="E8" s="14"/>
      <c r="F8" s="14"/>
      <c r="G8" s="18"/>
      <c r="H8" s="19">
        <f>SUM(H9:H19)</f>
        <v>20434.47</v>
      </c>
    </row>
    <row r="9" spans="1:17" s="9" customFormat="1" ht="16.5" customHeight="1" x14ac:dyDescent="0.2">
      <c r="A9" s="7" t="s">
        <v>21</v>
      </c>
      <c r="B9" s="7" t="s">
        <v>25</v>
      </c>
      <c r="C9" s="7" t="s">
        <v>17</v>
      </c>
      <c r="D9" s="12" t="s">
        <v>24</v>
      </c>
      <c r="E9" s="7" t="s">
        <v>13</v>
      </c>
      <c r="F9" s="8">
        <v>3</v>
      </c>
      <c r="G9" s="20">
        <v>498.18</v>
      </c>
      <c r="H9" s="21">
        <f>G9*F9</f>
        <v>1494.54</v>
      </c>
      <c r="I9" s="13"/>
    </row>
    <row r="10" spans="1:17" s="9" customFormat="1" ht="15.75" customHeight="1" x14ac:dyDescent="0.2">
      <c r="A10" s="7" t="s">
        <v>29</v>
      </c>
      <c r="B10" s="35" t="s">
        <v>61</v>
      </c>
      <c r="C10" s="10" t="s">
        <v>20</v>
      </c>
      <c r="D10" s="34" t="s">
        <v>62</v>
      </c>
      <c r="E10" s="30" t="s">
        <v>14</v>
      </c>
      <c r="F10" s="11">
        <v>19</v>
      </c>
      <c r="G10" s="20">
        <v>186.78</v>
      </c>
      <c r="H10" s="21">
        <f t="shared" ref="H10:H19" si="0">G10*F10</f>
        <v>3548.82</v>
      </c>
    </row>
    <row r="11" spans="1:17" s="9" customFormat="1" ht="16.5" customHeight="1" x14ac:dyDescent="0.2">
      <c r="A11" s="7" t="s">
        <v>21</v>
      </c>
      <c r="B11" s="7" t="s">
        <v>27</v>
      </c>
      <c r="C11" s="10" t="s">
        <v>23</v>
      </c>
      <c r="D11" s="12" t="s">
        <v>26</v>
      </c>
      <c r="E11" s="30" t="s">
        <v>13</v>
      </c>
      <c r="F11" s="11">
        <v>600</v>
      </c>
      <c r="G11" s="20">
        <v>0.63</v>
      </c>
      <c r="H11" s="21">
        <f t="shared" si="0"/>
        <v>378</v>
      </c>
    </row>
    <row r="12" spans="1:17" s="9" customFormat="1" ht="27" customHeight="1" x14ac:dyDescent="0.2">
      <c r="A12" s="7" t="s">
        <v>21</v>
      </c>
      <c r="B12" s="7" t="s">
        <v>39</v>
      </c>
      <c r="C12" s="10" t="s">
        <v>32</v>
      </c>
      <c r="D12" s="27" t="s">
        <v>38</v>
      </c>
      <c r="E12" s="30" t="s">
        <v>14</v>
      </c>
      <c r="F12" s="11">
        <v>9</v>
      </c>
      <c r="G12" s="20">
        <v>201.26</v>
      </c>
      <c r="H12" s="21">
        <f t="shared" si="0"/>
        <v>1811.34</v>
      </c>
      <c r="J12" s="13"/>
    </row>
    <row r="13" spans="1:17" ht="25.5" customHeight="1" x14ac:dyDescent="0.2">
      <c r="A13" s="33" t="s">
        <v>21</v>
      </c>
      <c r="B13" s="33" t="s">
        <v>41</v>
      </c>
      <c r="C13" s="7" t="s">
        <v>42</v>
      </c>
      <c r="D13" s="23" t="s">
        <v>40</v>
      </c>
      <c r="E13" s="30" t="s">
        <v>14</v>
      </c>
      <c r="F13" s="11">
        <v>12</v>
      </c>
      <c r="G13" s="20">
        <v>9.9600000000000009</v>
      </c>
      <c r="H13" s="21">
        <f t="shared" si="0"/>
        <v>119.52000000000001</v>
      </c>
    </row>
    <row r="14" spans="1:17" s="9" customFormat="1" ht="17.25" customHeight="1" x14ac:dyDescent="0.2">
      <c r="A14" s="7" t="s">
        <v>21</v>
      </c>
      <c r="B14" s="7" t="s">
        <v>33</v>
      </c>
      <c r="C14" s="7" t="s">
        <v>44</v>
      </c>
      <c r="D14" s="31" t="s">
        <v>31</v>
      </c>
      <c r="E14" s="30" t="s">
        <v>14</v>
      </c>
      <c r="F14" s="11">
        <v>9</v>
      </c>
      <c r="G14" s="20">
        <v>486.57</v>
      </c>
      <c r="H14" s="21">
        <f t="shared" si="0"/>
        <v>4379.13</v>
      </c>
    </row>
    <row r="15" spans="1:17" s="9" customFormat="1" ht="25.5" customHeight="1" x14ac:dyDescent="0.2">
      <c r="A15" s="7" t="s">
        <v>21</v>
      </c>
      <c r="B15" s="7" t="s">
        <v>37</v>
      </c>
      <c r="C15" s="7" t="s">
        <v>45</v>
      </c>
      <c r="D15" s="42" t="s">
        <v>36</v>
      </c>
      <c r="E15" s="30" t="s">
        <v>13</v>
      </c>
      <c r="F15" s="11">
        <v>185</v>
      </c>
      <c r="G15" s="20">
        <v>9.36</v>
      </c>
      <c r="H15" s="21">
        <f t="shared" si="0"/>
        <v>1731.6</v>
      </c>
    </row>
    <row r="16" spans="1:17" s="25" customFormat="1" ht="17.25" customHeight="1" x14ac:dyDescent="0.2">
      <c r="A16" s="33" t="s">
        <v>21</v>
      </c>
      <c r="B16" s="48" t="s">
        <v>48</v>
      </c>
      <c r="C16" s="33" t="s">
        <v>51</v>
      </c>
      <c r="D16" s="22" t="s">
        <v>49</v>
      </c>
      <c r="E16" s="33" t="s">
        <v>50</v>
      </c>
      <c r="F16" s="24">
        <v>20</v>
      </c>
      <c r="G16" s="20">
        <v>38.54</v>
      </c>
      <c r="H16" s="21">
        <f t="shared" si="0"/>
        <v>770.8</v>
      </c>
    </row>
    <row r="17" spans="1:10" s="25" customFormat="1" ht="18" customHeight="1" x14ac:dyDescent="0.2">
      <c r="A17" s="33" t="s">
        <v>21</v>
      </c>
      <c r="B17" s="33" t="s">
        <v>59</v>
      </c>
      <c r="C17" s="33" t="s">
        <v>54</v>
      </c>
      <c r="D17" s="32" t="s">
        <v>58</v>
      </c>
      <c r="E17" s="33" t="s">
        <v>50</v>
      </c>
      <c r="F17" s="24">
        <v>10</v>
      </c>
      <c r="G17" s="20">
        <v>40.450000000000003</v>
      </c>
      <c r="H17" s="21">
        <f t="shared" si="0"/>
        <v>404.5</v>
      </c>
    </row>
    <row r="18" spans="1:10" s="25" customFormat="1" ht="24.75" customHeight="1" x14ac:dyDescent="0.2">
      <c r="A18" s="33" t="s">
        <v>21</v>
      </c>
      <c r="B18" s="33" t="s">
        <v>53</v>
      </c>
      <c r="C18" s="28" t="s">
        <v>56</v>
      </c>
      <c r="D18" s="27" t="s">
        <v>52</v>
      </c>
      <c r="E18" s="30" t="s">
        <v>13</v>
      </c>
      <c r="F18" s="11">
        <v>780</v>
      </c>
      <c r="G18" s="20">
        <v>2.0299999999999998</v>
      </c>
      <c r="H18" s="21">
        <f t="shared" si="0"/>
        <v>1583.3999999999999</v>
      </c>
    </row>
    <row r="19" spans="1:10" s="25" customFormat="1" ht="15.75" customHeight="1" x14ac:dyDescent="0.2">
      <c r="A19" s="33" t="s">
        <v>21</v>
      </c>
      <c r="B19" s="33" t="s">
        <v>43</v>
      </c>
      <c r="C19" s="33" t="s">
        <v>57</v>
      </c>
      <c r="D19" s="27" t="s">
        <v>55</v>
      </c>
      <c r="E19" s="29" t="s">
        <v>14</v>
      </c>
      <c r="F19" s="11">
        <v>37</v>
      </c>
      <c r="G19" s="20">
        <v>113.86</v>
      </c>
      <c r="H19" s="21">
        <f t="shared" si="0"/>
        <v>4212.82</v>
      </c>
    </row>
    <row r="20" spans="1:10" s="9" customFormat="1" ht="18" customHeight="1" x14ac:dyDescent="0.2">
      <c r="A20" s="7"/>
      <c r="B20" s="7"/>
      <c r="C20" s="2" t="s">
        <v>18</v>
      </c>
      <c r="D20" s="2" t="s">
        <v>22</v>
      </c>
      <c r="E20" s="30"/>
      <c r="F20" s="11"/>
      <c r="G20" s="20"/>
      <c r="H20" s="43">
        <f>SUM(H21:H26)</f>
        <v>58156.01999999999</v>
      </c>
    </row>
    <row r="21" spans="1:10" s="9" customFormat="1" ht="14.25" customHeight="1" x14ac:dyDescent="0.2">
      <c r="A21" s="39" t="s">
        <v>29</v>
      </c>
      <c r="B21" s="44" t="s">
        <v>67</v>
      </c>
      <c r="C21" s="36" t="s">
        <v>19</v>
      </c>
      <c r="D21" s="45" t="s">
        <v>66</v>
      </c>
      <c r="E21" s="36" t="s">
        <v>13</v>
      </c>
      <c r="F21" s="37">
        <v>780</v>
      </c>
      <c r="G21" s="38">
        <v>3.44</v>
      </c>
      <c r="H21" s="38">
        <f>G21*F21</f>
        <v>2683.2</v>
      </c>
      <c r="I21" s="13"/>
    </row>
    <row r="22" spans="1:10" s="9" customFormat="1" ht="16.5" customHeight="1" x14ac:dyDescent="0.2">
      <c r="A22" s="39" t="s">
        <v>29</v>
      </c>
      <c r="B22" s="44" t="s">
        <v>69</v>
      </c>
      <c r="C22" s="39" t="s">
        <v>46</v>
      </c>
      <c r="D22" s="45" t="s">
        <v>68</v>
      </c>
      <c r="E22" s="39" t="s">
        <v>14</v>
      </c>
      <c r="F22" s="40">
        <v>39</v>
      </c>
      <c r="G22" s="41">
        <v>1208.0999999999999</v>
      </c>
      <c r="H22" s="38">
        <f t="shared" ref="H22:H26" si="1">G22*F22</f>
        <v>47115.899999999994</v>
      </c>
      <c r="I22" s="13"/>
      <c r="J22" s="13"/>
    </row>
    <row r="23" spans="1:10" s="9" customFormat="1" ht="17.25" customHeight="1" x14ac:dyDescent="0.2">
      <c r="A23" s="39" t="s">
        <v>29</v>
      </c>
      <c r="B23" s="35" t="s">
        <v>75</v>
      </c>
      <c r="C23" s="36" t="s">
        <v>30</v>
      </c>
      <c r="D23" s="34" t="s">
        <v>77</v>
      </c>
      <c r="E23" s="39" t="s">
        <v>63</v>
      </c>
      <c r="F23" s="40">
        <v>6</v>
      </c>
      <c r="G23" s="41">
        <v>193.91</v>
      </c>
      <c r="H23" s="38">
        <f t="shared" si="1"/>
        <v>1163.46</v>
      </c>
      <c r="I23" s="13"/>
    </row>
    <row r="24" spans="1:10" s="9" customFormat="1" ht="16.5" customHeight="1" x14ac:dyDescent="0.2">
      <c r="A24" s="39" t="s">
        <v>29</v>
      </c>
      <c r="B24" s="44" t="s">
        <v>71</v>
      </c>
      <c r="C24" s="36" t="s">
        <v>47</v>
      </c>
      <c r="D24" s="45" t="s">
        <v>70</v>
      </c>
      <c r="E24" s="39" t="s">
        <v>63</v>
      </c>
      <c r="F24" s="40">
        <v>6</v>
      </c>
      <c r="G24" s="41">
        <v>131.43</v>
      </c>
      <c r="H24" s="38">
        <f t="shared" si="1"/>
        <v>788.58</v>
      </c>
      <c r="I24" s="13"/>
    </row>
    <row r="25" spans="1:10" s="9" customFormat="1" ht="16.5" customHeight="1" x14ac:dyDescent="0.2">
      <c r="A25" s="39" t="s">
        <v>29</v>
      </c>
      <c r="B25" s="44" t="s">
        <v>73</v>
      </c>
      <c r="C25" s="39" t="s">
        <v>64</v>
      </c>
      <c r="D25" s="46" t="s">
        <v>72</v>
      </c>
      <c r="E25" s="39" t="s">
        <v>63</v>
      </c>
      <c r="F25" s="40">
        <v>6</v>
      </c>
      <c r="G25" s="41">
        <v>873.57</v>
      </c>
      <c r="H25" s="38">
        <f t="shared" si="1"/>
        <v>5241.42</v>
      </c>
      <c r="I25" s="13"/>
    </row>
    <row r="26" spans="1:10" s="9" customFormat="1" ht="16.5" customHeight="1" x14ac:dyDescent="0.2">
      <c r="A26" s="39" t="s">
        <v>29</v>
      </c>
      <c r="B26" s="44" t="s">
        <v>75</v>
      </c>
      <c r="C26" s="39" t="s">
        <v>65</v>
      </c>
      <c r="D26" s="45" t="s">
        <v>74</v>
      </c>
      <c r="E26" s="39" t="s">
        <v>63</v>
      </c>
      <c r="F26" s="40">
        <v>6</v>
      </c>
      <c r="G26" s="41">
        <v>193.91</v>
      </c>
      <c r="H26" s="38">
        <f t="shared" si="1"/>
        <v>1163.46</v>
      </c>
      <c r="I26" s="13"/>
    </row>
    <row r="27" spans="1:10" ht="15.75" customHeight="1" x14ac:dyDescent="0.2">
      <c r="A27" s="71" t="s">
        <v>34</v>
      </c>
      <c r="B27" s="72"/>
      <c r="C27" s="72"/>
      <c r="D27" s="72"/>
      <c r="E27" s="72"/>
      <c r="F27" s="72"/>
      <c r="G27" s="73"/>
      <c r="H27" s="19">
        <f>H20+H8</f>
        <v>78590.489999999991</v>
      </c>
    </row>
    <row r="28" spans="1:10" ht="15" customHeight="1" x14ac:dyDescent="0.2">
      <c r="A28" s="74" t="s">
        <v>34</v>
      </c>
      <c r="B28" s="75"/>
      <c r="C28" s="75"/>
      <c r="D28" s="75"/>
      <c r="E28" s="75"/>
      <c r="F28" s="75"/>
      <c r="G28" s="47">
        <v>0.21</v>
      </c>
      <c r="H28" s="19">
        <f>G28*H27</f>
        <v>16504.002899999996</v>
      </c>
    </row>
    <row r="29" spans="1:10" x14ac:dyDescent="0.2">
      <c r="A29" s="76" t="s">
        <v>35</v>
      </c>
      <c r="B29" s="76"/>
      <c r="C29" s="76"/>
      <c r="D29" s="76"/>
      <c r="E29" s="76"/>
      <c r="F29" s="76"/>
      <c r="G29" s="76"/>
      <c r="H29" s="19">
        <f>H28+H27</f>
        <v>95094.492899999983</v>
      </c>
    </row>
    <row r="35" spans="4:4" x14ac:dyDescent="0.2">
      <c r="D35" s="5" t="s">
        <v>11</v>
      </c>
    </row>
    <row r="36" spans="4:4" x14ac:dyDescent="0.2">
      <c r="D36" s="5" t="s">
        <v>12</v>
      </c>
    </row>
    <row r="37" spans="4:4" x14ac:dyDescent="0.2">
      <c r="D37" s="5" t="s">
        <v>28</v>
      </c>
    </row>
    <row r="44" spans="4:4" x14ac:dyDescent="0.2">
      <c r="D44" s="5"/>
    </row>
    <row r="45" spans="4:4" x14ac:dyDescent="0.2">
      <c r="D45" s="5"/>
    </row>
  </sheetData>
  <mergeCells count="10">
    <mergeCell ref="A27:G27"/>
    <mergeCell ref="A28:F28"/>
    <mergeCell ref="A29:G29"/>
    <mergeCell ref="A1:B6"/>
    <mergeCell ref="C1:H1"/>
    <mergeCell ref="C2:H2"/>
    <mergeCell ref="C3:H3"/>
    <mergeCell ref="C5:H5"/>
    <mergeCell ref="C6:D6"/>
    <mergeCell ref="C4:H4"/>
  </mergeCells>
  <printOptions horizontalCentered="1" verticalCentered="1"/>
  <pageMargins left="0.23622047244094491" right="0.23622047244094491" top="0.35433070866141736" bottom="0.15748031496062992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84149-5D07-4191-90A8-D2DA93DD7BD4}">
  <dimension ref="A1:F24"/>
  <sheetViews>
    <sheetView tabSelected="1" topLeftCell="A4" workbookViewId="0">
      <selection activeCell="C14" sqref="C14"/>
    </sheetView>
  </sheetViews>
  <sheetFormatPr defaultColWidth="11.85546875" defaultRowHeight="15" x14ac:dyDescent="0.25"/>
  <cols>
    <col min="1" max="1" width="18.7109375" customWidth="1"/>
    <col min="2" max="2" width="26.85546875" customWidth="1"/>
    <col min="3" max="3" width="15" customWidth="1"/>
    <col min="4" max="4" width="11.5703125" customWidth="1"/>
    <col min="5" max="5" width="15.28515625" customWidth="1"/>
    <col min="6" max="6" width="11.28515625" customWidth="1"/>
  </cols>
  <sheetData>
    <row r="1" spans="1:6" ht="15.75" thickBot="1" x14ac:dyDescent="0.3"/>
    <row r="2" spans="1:6" x14ac:dyDescent="0.25">
      <c r="A2" s="97"/>
      <c r="B2" s="100" t="s">
        <v>114</v>
      </c>
      <c r="C2" s="100"/>
      <c r="D2" s="100"/>
      <c r="E2" s="100"/>
      <c r="F2" s="100"/>
    </row>
    <row r="3" spans="1:6" x14ac:dyDescent="0.25">
      <c r="A3" s="98"/>
      <c r="B3" s="100" t="s">
        <v>115</v>
      </c>
      <c r="C3" s="100"/>
      <c r="D3" s="100"/>
      <c r="E3" s="100"/>
      <c r="F3" s="100"/>
    </row>
    <row r="4" spans="1:6" ht="18.75" customHeight="1" x14ac:dyDescent="0.25">
      <c r="A4" s="98"/>
      <c r="B4" s="89" t="s">
        <v>76</v>
      </c>
      <c r="C4" s="90"/>
      <c r="D4" s="90"/>
      <c r="E4" s="90"/>
      <c r="F4" s="91"/>
    </row>
    <row r="5" spans="1:6" ht="24" customHeight="1" x14ac:dyDescent="0.25">
      <c r="A5" s="98"/>
      <c r="B5" s="101" t="s">
        <v>125</v>
      </c>
      <c r="C5" s="102"/>
      <c r="D5" s="102"/>
      <c r="E5" s="102"/>
      <c r="F5" s="103"/>
    </row>
    <row r="6" spans="1:6" ht="19.5" customHeight="1" x14ac:dyDescent="0.25">
      <c r="A6" s="99"/>
      <c r="B6" s="104" t="s">
        <v>116</v>
      </c>
      <c r="C6" s="104"/>
      <c r="D6" s="104"/>
      <c r="E6" s="104"/>
      <c r="F6" s="104"/>
    </row>
    <row r="7" spans="1:6" x14ac:dyDescent="0.25">
      <c r="A7" s="105" t="s">
        <v>3</v>
      </c>
      <c r="B7" s="106" t="s">
        <v>117</v>
      </c>
      <c r="C7" s="108" t="s">
        <v>8</v>
      </c>
      <c r="D7" s="108"/>
      <c r="E7" s="109" t="s">
        <v>118</v>
      </c>
      <c r="F7" s="108"/>
    </row>
    <row r="8" spans="1:6" x14ac:dyDescent="0.25">
      <c r="A8" s="105"/>
      <c r="B8" s="107"/>
      <c r="C8" s="62" t="s">
        <v>119</v>
      </c>
      <c r="D8" s="63" t="s">
        <v>120</v>
      </c>
      <c r="E8" s="64" t="s">
        <v>119</v>
      </c>
      <c r="F8" s="63" t="s">
        <v>120</v>
      </c>
    </row>
    <row r="9" spans="1:6" x14ac:dyDescent="0.25">
      <c r="A9" s="110"/>
      <c r="B9" s="110"/>
      <c r="C9" s="110"/>
      <c r="D9" s="110"/>
      <c r="E9" s="111"/>
      <c r="F9" s="110"/>
    </row>
    <row r="10" spans="1:6" x14ac:dyDescent="0.25">
      <c r="A10" s="126" t="s">
        <v>121</v>
      </c>
      <c r="B10" s="116" t="s">
        <v>16</v>
      </c>
      <c r="C10" s="129">
        <v>24725.71</v>
      </c>
      <c r="D10" s="131">
        <f>C10/C14</f>
        <v>0.2600120154175074</v>
      </c>
      <c r="E10" s="133">
        <f>C10*F10</f>
        <v>24725.71</v>
      </c>
      <c r="F10" s="112">
        <v>1</v>
      </c>
    </row>
    <row r="11" spans="1:6" x14ac:dyDescent="0.25">
      <c r="A11" s="127"/>
      <c r="B11" s="128"/>
      <c r="C11" s="130"/>
      <c r="D11" s="132"/>
      <c r="E11" s="130"/>
      <c r="F11" s="113"/>
    </row>
    <row r="12" spans="1:6" x14ac:dyDescent="0.25">
      <c r="A12" s="114" t="s">
        <v>18</v>
      </c>
      <c r="B12" s="116" t="s">
        <v>22</v>
      </c>
      <c r="C12" s="118">
        <v>70368.78</v>
      </c>
      <c r="D12" s="120">
        <f>C12/C14</f>
        <v>0.73998798458249271</v>
      </c>
      <c r="E12" s="122">
        <f>C12*F12</f>
        <v>70368.78</v>
      </c>
      <c r="F12" s="124">
        <v>1</v>
      </c>
    </row>
    <row r="13" spans="1:6" x14ac:dyDescent="0.25">
      <c r="A13" s="115"/>
      <c r="B13" s="117"/>
      <c r="C13" s="119"/>
      <c r="D13" s="121"/>
      <c r="E13" s="123"/>
      <c r="F13" s="125"/>
    </row>
    <row r="14" spans="1:6" ht="18.75" customHeight="1" x14ac:dyDescent="0.25">
      <c r="A14" s="135" t="s">
        <v>122</v>
      </c>
      <c r="B14" s="135"/>
      <c r="C14" s="65">
        <f>SUM(C10:C13)</f>
        <v>95094.489999999991</v>
      </c>
      <c r="D14" s="66">
        <f>SUM(D10:D13)</f>
        <v>1</v>
      </c>
      <c r="E14" s="67">
        <f>C14</f>
        <v>95094.489999999991</v>
      </c>
      <c r="F14" s="68">
        <f>E14/C14</f>
        <v>1</v>
      </c>
    </row>
    <row r="15" spans="1:6" x14ac:dyDescent="0.25">
      <c r="A15" s="110"/>
      <c r="B15" s="110"/>
      <c r="C15" s="110"/>
      <c r="D15" s="110"/>
      <c r="E15" s="111"/>
      <c r="F15" s="110"/>
    </row>
    <row r="16" spans="1:6" x14ac:dyDescent="0.25">
      <c r="A16" s="136" t="s">
        <v>123</v>
      </c>
      <c r="B16" s="136"/>
      <c r="C16" s="136"/>
      <c r="D16" s="136"/>
      <c r="E16" s="69">
        <f>E14</f>
        <v>95094.489999999991</v>
      </c>
      <c r="F16" s="70">
        <f>E16/C14</f>
        <v>1</v>
      </c>
    </row>
    <row r="17" spans="1:6" x14ac:dyDescent="0.25">
      <c r="A17" s="136"/>
      <c r="B17" s="136"/>
      <c r="C17" s="136"/>
      <c r="D17" s="136"/>
      <c r="E17" s="137"/>
      <c r="F17" s="138"/>
    </row>
    <row r="18" spans="1:6" x14ac:dyDescent="0.25">
      <c r="A18" s="136" t="s">
        <v>124</v>
      </c>
      <c r="B18" s="136"/>
      <c r="C18" s="136"/>
      <c r="D18" s="136"/>
      <c r="E18" s="69">
        <f>E16</f>
        <v>95094.489999999991</v>
      </c>
      <c r="F18" s="70">
        <f>F16</f>
        <v>1</v>
      </c>
    </row>
    <row r="23" spans="1:6" x14ac:dyDescent="0.25">
      <c r="A23" s="134" t="s">
        <v>11</v>
      </c>
      <c r="B23" s="134"/>
      <c r="C23" s="134"/>
      <c r="D23" s="134"/>
      <c r="E23" s="134"/>
      <c r="F23" s="134"/>
    </row>
    <row r="24" spans="1:6" x14ac:dyDescent="0.25">
      <c r="A24" s="134" t="s">
        <v>12</v>
      </c>
      <c r="B24" s="134"/>
      <c r="C24" s="134"/>
      <c r="D24" s="134"/>
      <c r="E24" s="134"/>
      <c r="F24" s="134"/>
    </row>
  </sheetData>
  <mergeCells count="30">
    <mergeCell ref="A24:F24"/>
    <mergeCell ref="A14:B14"/>
    <mergeCell ref="A15:F15"/>
    <mergeCell ref="A16:D16"/>
    <mergeCell ref="A17:F17"/>
    <mergeCell ref="A18:D18"/>
    <mergeCell ref="A23:F23"/>
    <mergeCell ref="F10:F11"/>
    <mergeCell ref="A12:A13"/>
    <mergeCell ref="B12:B13"/>
    <mergeCell ref="C12:C13"/>
    <mergeCell ref="D12:D13"/>
    <mergeCell ref="E12:E13"/>
    <mergeCell ref="F12:F13"/>
    <mergeCell ref="A10:A11"/>
    <mergeCell ref="B10:B11"/>
    <mergeCell ref="C10:C11"/>
    <mergeCell ref="D10:D11"/>
    <mergeCell ref="E10:E11"/>
    <mergeCell ref="A7:A8"/>
    <mergeCell ref="B7:B8"/>
    <mergeCell ref="C7:D7"/>
    <mergeCell ref="E7:F7"/>
    <mergeCell ref="A9:F9"/>
    <mergeCell ref="A2:A6"/>
    <mergeCell ref="B2:F2"/>
    <mergeCell ref="B3:F3"/>
    <mergeCell ref="B4:F4"/>
    <mergeCell ref="B5:F5"/>
    <mergeCell ref="B6:F6"/>
  </mergeCells>
  <pageMargins left="0.25" right="0.25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4905C-DAF3-47F7-B387-BD6A599295B7}">
  <dimension ref="A1:G39"/>
  <sheetViews>
    <sheetView workbookViewId="0">
      <selection activeCell="E18" sqref="E18"/>
    </sheetView>
  </sheetViews>
  <sheetFormatPr defaultColWidth="32.85546875" defaultRowHeight="15" x14ac:dyDescent="0.25"/>
  <cols>
    <col min="1" max="1" width="32.28515625" customWidth="1"/>
    <col min="3" max="3" width="17.42578125" customWidth="1"/>
    <col min="4" max="4" width="15.5703125" customWidth="1"/>
    <col min="230" max="230" width="32.28515625" customWidth="1"/>
    <col min="232" max="232" width="18.140625" customWidth="1"/>
    <col min="233" max="233" width="15.5703125" customWidth="1"/>
    <col min="486" max="486" width="32.28515625" customWidth="1"/>
    <col min="488" max="488" width="18.140625" customWidth="1"/>
    <col min="489" max="489" width="15.5703125" customWidth="1"/>
    <col min="742" max="742" width="32.28515625" customWidth="1"/>
    <col min="744" max="744" width="18.140625" customWidth="1"/>
    <col min="745" max="745" width="15.5703125" customWidth="1"/>
    <col min="998" max="998" width="32.28515625" customWidth="1"/>
    <col min="1000" max="1000" width="18.140625" customWidth="1"/>
    <col min="1001" max="1001" width="15.5703125" customWidth="1"/>
    <col min="1254" max="1254" width="32.28515625" customWidth="1"/>
    <col min="1256" max="1256" width="18.140625" customWidth="1"/>
    <col min="1257" max="1257" width="15.5703125" customWidth="1"/>
    <col min="1510" max="1510" width="32.28515625" customWidth="1"/>
    <col min="1512" max="1512" width="18.140625" customWidth="1"/>
    <col min="1513" max="1513" width="15.5703125" customWidth="1"/>
    <col min="1766" max="1766" width="32.28515625" customWidth="1"/>
    <col min="1768" max="1768" width="18.140625" customWidth="1"/>
    <col min="1769" max="1769" width="15.5703125" customWidth="1"/>
    <col min="2022" max="2022" width="32.28515625" customWidth="1"/>
    <col min="2024" max="2024" width="18.140625" customWidth="1"/>
    <col min="2025" max="2025" width="15.5703125" customWidth="1"/>
    <col min="2278" max="2278" width="32.28515625" customWidth="1"/>
    <col min="2280" max="2280" width="18.140625" customWidth="1"/>
    <col min="2281" max="2281" width="15.5703125" customWidth="1"/>
    <col min="2534" max="2534" width="32.28515625" customWidth="1"/>
    <col min="2536" max="2536" width="18.140625" customWidth="1"/>
    <col min="2537" max="2537" width="15.5703125" customWidth="1"/>
    <col min="2790" max="2790" width="32.28515625" customWidth="1"/>
    <col min="2792" max="2792" width="18.140625" customWidth="1"/>
    <col min="2793" max="2793" width="15.5703125" customWidth="1"/>
    <col min="3046" max="3046" width="32.28515625" customWidth="1"/>
    <col min="3048" max="3048" width="18.140625" customWidth="1"/>
    <col min="3049" max="3049" width="15.5703125" customWidth="1"/>
    <col min="3302" max="3302" width="32.28515625" customWidth="1"/>
    <col min="3304" max="3304" width="18.140625" customWidth="1"/>
    <col min="3305" max="3305" width="15.5703125" customWidth="1"/>
    <col min="3558" max="3558" width="32.28515625" customWidth="1"/>
    <col min="3560" max="3560" width="18.140625" customWidth="1"/>
    <col min="3561" max="3561" width="15.5703125" customWidth="1"/>
    <col min="3814" max="3814" width="32.28515625" customWidth="1"/>
    <col min="3816" max="3816" width="18.140625" customWidth="1"/>
    <col min="3817" max="3817" width="15.5703125" customWidth="1"/>
    <col min="4070" max="4070" width="32.28515625" customWidth="1"/>
    <col min="4072" max="4072" width="18.140625" customWidth="1"/>
    <col min="4073" max="4073" width="15.5703125" customWidth="1"/>
    <col min="4326" max="4326" width="32.28515625" customWidth="1"/>
    <col min="4328" max="4328" width="18.140625" customWidth="1"/>
    <col min="4329" max="4329" width="15.5703125" customWidth="1"/>
    <col min="4582" max="4582" width="32.28515625" customWidth="1"/>
    <col min="4584" max="4584" width="18.140625" customWidth="1"/>
    <col min="4585" max="4585" width="15.5703125" customWidth="1"/>
    <col min="4838" max="4838" width="32.28515625" customWidth="1"/>
    <col min="4840" max="4840" width="18.140625" customWidth="1"/>
    <col min="4841" max="4841" width="15.5703125" customWidth="1"/>
    <col min="5094" max="5094" width="32.28515625" customWidth="1"/>
    <col min="5096" max="5096" width="18.140625" customWidth="1"/>
    <col min="5097" max="5097" width="15.5703125" customWidth="1"/>
    <col min="5350" max="5350" width="32.28515625" customWidth="1"/>
    <col min="5352" max="5352" width="18.140625" customWidth="1"/>
    <col min="5353" max="5353" width="15.5703125" customWidth="1"/>
    <col min="5606" max="5606" width="32.28515625" customWidth="1"/>
    <col min="5608" max="5608" width="18.140625" customWidth="1"/>
    <col min="5609" max="5609" width="15.5703125" customWidth="1"/>
    <col min="5862" max="5862" width="32.28515625" customWidth="1"/>
    <col min="5864" max="5864" width="18.140625" customWidth="1"/>
    <col min="5865" max="5865" width="15.5703125" customWidth="1"/>
    <col min="6118" max="6118" width="32.28515625" customWidth="1"/>
    <col min="6120" max="6120" width="18.140625" customWidth="1"/>
    <col min="6121" max="6121" width="15.5703125" customWidth="1"/>
    <col min="6374" max="6374" width="32.28515625" customWidth="1"/>
    <col min="6376" max="6376" width="18.140625" customWidth="1"/>
    <col min="6377" max="6377" width="15.5703125" customWidth="1"/>
    <col min="6630" max="6630" width="32.28515625" customWidth="1"/>
    <col min="6632" max="6632" width="18.140625" customWidth="1"/>
    <col min="6633" max="6633" width="15.5703125" customWidth="1"/>
    <col min="6886" max="6886" width="32.28515625" customWidth="1"/>
    <col min="6888" max="6888" width="18.140625" customWidth="1"/>
    <col min="6889" max="6889" width="15.5703125" customWidth="1"/>
    <col min="7142" max="7142" width="32.28515625" customWidth="1"/>
    <col min="7144" max="7144" width="18.140625" customWidth="1"/>
    <col min="7145" max="7145" width="15.5703125" customWidth="1"/>
    <col min="7398" max="7398" width="32.28515625" customWidth="1"/>
    <col min="7400" max="7400" width="18.140625" customWidth="1"/>
    <col min="7401" max="7401" width="15.5703125" customWidth="1"/>
    <col min="7654" max="7654" width="32.28515625" customWidth="1"/>
    <col min="7656" max="7656" width="18.140625" customWidth="1"/>
    <col min="7657" max="7657" width="15.5703125" customWidth="1"/>
    <col min="7910" max="7910" width="32.28515625" customWidth="1"/>
    <col min="7912" max="7912" width="18.140625" customWidth="1"/>
    <col min="7913" max="7913" width="15.5703125" customWidth="1"/>
    <col min="8166" max="8166" width="32.28515625" customWidth="1"/>
    <col min="8168" max="8168" width="18.140625" customWidth="1"/>
    <col min="8169" max="8169" width="15.5703125" customWidth="1"/>
    <col min="8422" max="8422" width="32.28515625" customWidth="1"/>
    <col min="8424" max="8424" width="18.140625" customWidth="1"/>
    <col min="8425" max="8425" width="15.5703125" customWidth="1"/>
    <col min="8678" max="8678" width="32.28515625" customWidth="1"/>
    <col min="8680" max="8680" width="18.140625" customWidth="1"/>
    <col min="8681" max="8681" width="15.5703125" customWidth="1"/>
    <col min="8934" max="8934" width="32.28515625" customWidth="1"/>
    <col min="8936" max="8936" width="18.140625" customWidth="1"/>
    <col min="8937" max="8937" width="15.5703125" customWidth="1"/>
    <col min="9190" max="9190" width="32.28515625" customWidth="1"/>
    <col min="9192" max="9192" width="18.140625" customWidth="1"/>
    <col min="9193" max="9193" width="15.5703125" customWidth="1"/>
    <col min="9446" max="9446" width="32.28515625" customWidth="1"/>
    <col min="9448" max="9448" width="18.140625" customWidth="1"/>
    <col min="9449" max="9449" width="15.5703125" customWidth="1"/>
    <col min="9702" max="9702" width="32.28515625" customWidth="1"/>
    <col min="9704" max="9704" width="18.140625" customWidth="1"/>
    <col min="9705" max="9705" width="15.5703125" customWidth="1"/>
    <col min="9958" max="9958" width="32.28515625" customWidth="1"/>
    <col min="9960" max="9960" width="18.140625" customWidth="1"/>
    <col min="9961" max="9961" width="15.5703125" customWidth="1"/>
    <col min="10214" max="10214" width="32.28515625" customWidth="1"/>
    <col min="10216" max="10216" width="18.140625" customWidth="1"/>
    <col min="10217" max="10217" width="15.5703125" customWidth="1"/>
    <col min="10470" max="10470" width="32.28515625" customWidth="1"/>
    <col min="10472" max="10472" width="18.140625" customWidth="1"/>
    <col min="10473" max="10473" width="15.5703125" customWidth="1"/>
    <col min="10726" max="10726" width="32.28515625" customWidth="1"/>
    <col min="10728" max="10728" width="18.140625" customWidth="1"/>
    <col min="10729" max="10729" width="15.5703125" customWidth="1"/>
    <col min="10982" max="10982" width="32.28515625" customWidth="1"/>
    <col min="10984" max="10984" width="18.140625" customWidth="1"/>
    <col min="10985" max="10985" width="15.5703125" customWidth="1"/>
    <col min="11238" max="11238" width="32.28515625" customWidth="1"/>
    <col min="11240" max="11240" width="18.140625" customWidth="1"/>
    <col min="11241" max="11241" width="15.5703125" customWidth="1"/>
    <col min="11494" max="11494" width="32.28515625" customWidth="1"/>
    <col min="11496" max="11496" width="18.140625" customWidth="1"/>
    <col min="11497" max="11497" width="15.5703125" customWidth="1"/>
    <col min="11750" max="11750" width="32.28515625" customWidth="1"/>
    <col min="11752" max="11752" width="18.140625" customWidth="1"/>
    <col min="11753" max="11753" width="15.5703125" customWidth="1"/>
    <col min="12006" max="12006" width="32.28515625" customWidth="1"/>
    <col min="12008" max="12008" width="18.140625" customWidth="1"/>
    <col min="12009" max="12009" width="15.5703125" customWidth="1"/>
    <col min="12262" max="12262" width="32.28515625" customWidth="1"/>
    <col min="12264" max="12264" width="18.140625" customWidth="1"/>
    <col min="12265" max="12265" width="15.5703125" customWidth="1"/>
    <col min="12518" max="12518" width="32.28515625" customWidth="1"/>
    <col min="12520" max="12520" width="18.140625" customWidth="1"/>
    <col min="12521" max="12521" width="15.5703125" customWidth="1"/>
    <col min="12774" max="12774" width="32.28515625" customWidth="1"/>
    <col min="12776" max="12776" width="18.140625" customWidth="1"/>
    <col min="12777" max="12777" width="15.5703125" customWidth="1"/>
    <col min="13030" max="13030" width="32.28515625" customWidth="1"/>
    <col min="13032" max="13032" width="18.140625" customWidth="1"/>
    <col min="13033" max="13033" width="15.5703125" customWidth="1"/>
    <col min="13286" max="13286" width="32.28515625" customWidth="1"/>
    <col min="13288" max="13288" width="18.140625" customWidth="1"/>
    <col min="13289" max="13289" width="15.5703125" customWidth="1"/>
    <col min="13542" max="13542" width="32.28515625" customWidth="1"/>
    <col min="13544" max="13544" width="18.140625" customWidth="1"/>
    <col min="13545" max="13545" width="15.5703125" customWidth="1"/>
    <col min="13798" max="13798" width="32.28515625" customWidth="1"/>
    <col min="13800" max="13800" width="18.140625" customWidth="1"/>
    <col min="13801" max="13801" width="15.5703125" customWidth="1"/>
    <col min="14054" max="14054" width="32.28515625" customWidth="1"/>
    <col min="14056" max="14056" width="18.140625" customWidth="1"/>
    <col min="14057" max="14057" width="15.5703125" customWidth="1"/>
    <col min="14310" max="14310" width="32.28515625" customWidth="1"/>
    <col min="14312" max="14312" width="18.140625" customWidth="1"/>
    <col min="14313" max="14313" width="15.5703125" customWidth="1"/>
    <col min="14566" max="14566" width="32.28515625" customWidth="1"/>
    <col min="14568" max="14568" width="18.140625" customWidth="1"/>
    <col min="14569" max="14569" width="15.5703125" customWidth="1"/>
    <col min="14822" max="14822" width="32.28515625" customWidth="1"/>
    <col min="14824" max="14824" width="18.140625" customWidth="1"/>
    <col min="14825" max="14825" width="15.5703125" customWidth="1"/>
    <col min="15078" max="15078" width="32.28515625" customWidth="1"/>
    <col min="15080" max="15080" width="18.140625" customWidth="1"/>
    <col min="15081" max="15081" width="15.5703125" customWidth="1"/>
    <col min="15334" max="15334" width="32.28515625" customWidth="1"/>
    <col min="15336" max="15336" width="18.140625" customWidth="1"/>
    <col min="15337" max="15337" width="15.5703125" customWidth="1"/>
    <col min="15590" max="15590" width="32.28515625" customWidth="1"/>
    <col min="15592" max="15592" width="18.140625" customWidth="1"/>
    <col min="15593" max="15593" width="15.5703125" customWidth="1"/>
    <col min="15846" max="15846" width="32.28515625" customWidth="1"/>
    <col min="15848" max="15848" width="18.140625" customWidth="1"/>
    <col min="15849" max="15849" width="15.5703125" customWidth="1"/>
    <col min="16102" max="16102" width="32.28515625" customWidth="1"/>
    <col min="16104" max="16104" width="18.140625" customWidth="1"/>
    <col min="16105" max="16105" width="15.5703125" customWidth="1"/>
  </cols>
  <sheetData>
    <row r="1" spans="1:7" ht="15" customHeight="1" x14ac:dyDescent="0.25">
      <c r="A1" s="139"/>
      <c r="B1" s="142" t="s">
        <v>9</v>
      </c>
      <c r="C1" s="143"/>
      <c r="D1" s="144"/>
    </row>
    <row r="2" spans="1:7" ht="15" customHeight="1" x14ac:dyDescent="0.25">
      <c r="A2" s="140"/>
      <c r="B2" s="145" t="s">
        <v>10</v>
      </c>
      <c r="C2" s="146"/>
      <c r="D2" s="147"/>
    </row>
    <row r="3" spans="1:7" ht="21.75" customHeight="1" x14ac:dyDescent="0.25">
      <c r="A3" s="140"/>
      <c r="B3" s="148" t="s">
        <v>76</v>
      </c>
      <c r="C3" s="149"/>
      <c r="D3" s="150"/>
      <c r="E3" s="49"/>
      <c r="F3" s="49"/>
      <c r="G3" s="49"/>
    </row>
    <row r="4" spans="1:7" ht="25.5" customHeight="1" thickBot="1" x14ac:dyDescent="0.3">
      <c r="A4" s="140"/>
      <c r="B4" s="151" t="s">
        <v>125</v>
      </c>
      <c r="C4" s="152"/>
      <c r="D4" s="153"/>
    </row>
    <row r="5" spans="1:7" ht="19.5" customHeight="1" thickBot="1" x14ac:dyDescent="0.3">
      <c r="A5" s="141"/>
      <c r="B5" s="154" t="s">
        <v>79</v>
      </c>
      <c r="C5" s="155"/>
      <c r="D5" s="156"/>
    </row>
    <row r="6" spans="1:7" x14ac:dyDescent="0.25">
      <c r="A6" s="50" t="s">
        <v>80</v>
      </c>
      <c r="B6" s="159">
        <v>6.5000000000000006E-3</v>
      </c>
      <c r="C6" s="159"/>
      <c r="D6" s="160"/>
    </row>
    <row r="7" spans="1:7" x14ac:dyDescent="0.25">
      <c r="A7" s="51" t="s">
        <v>81</v>
      </c>
      <c r="B7" s="161">
        <v>0.03</v>
      </c>
      <c r="C7" s="161"/>
      <c r="D7" s="162"/>
    </row>
    <row r="8" spans="1:7" x14ac:dyDescent="0.25">
      <c r="A8" s="51" t="s">
        <v>82</v>
      </c>
      <c r="B8" s="163">
        <v>0.03</v>
      </c>
      <c r="C8" s="163"/>
      <c r="D8" s="164"/>
    </row>
    <row r="9" spans="1:7" x14ac:dyDescent="0.25">
      <c r="A9" s="51" t="s">
        <v>83</v>
      </c>
      <c r="B9" s="165">
        <f>SUM(B6:B8)</f>
        <v>6.6500000000000004E-2</v>
      </c>
      <c r="C9" s="166"/>
      <c r="D9" s="167"/>
    </row>
    <row r="10" spans="1:7" ht="15" customHeight="1" x14ac:dyDescent="0.25">
      <c r="A10" s="168" t="s">
        <v>84</v>
      </c>
      <c r="B10" s="169"/>
      <c r="C10" s="169"/>
      <c r="D10" s="170"/>
    </row>
    <row r="11" spans="1:7" x14ac:dyDescent="0.25">
      <c r="A11" s="51" t="s">
        <v>85</v>
      </c>
      <c r="B11" s="161">
        <v>0.03</v>
      </c>
      <c r="C11" s="161"/>
      <c r="D11" s="162"/>
    </row>
    <row r="12" spans="1:7" x14ac:dyDescent="0.25">
      <c r="A12" s="51" t="s">
        <v>86</v>
      </c>
      <c r="B12" s="161">
        <v>0.01</v>
      </c>
      <c r="C12" s="161"/>
      <c r="D12" s="162"/>
    </row>
    <row r="13" spans="1:7" x14ac:dyDescent="0.25">
      <c r="A13" s="51" t="s">
        <v>87</v>
      </c>
      <c r="B13" s="161">
        <v>0.01</v>
      </c>
      <c r="C13" s="161"/>
      <c r="D13" s="162"/>
    </row>
    <row r="14" spans="1:7" hidden="1" x14ac:dyDescent="0.25">
      <c r="A14" s="51" t="s">
        <v>88</v>
      </c>
      <c r="B14" s="161">
        <v>0</v>
      </c>
      <c r="C14" s="161"/>
      <c r="D14" s="162"/>
    </row>
    <row r="15" spans="1:7" x14ac:dyDescent="0.25">
      <c r="A15" s="51" t="s">
        <v>89</v>
      </c>
      <c r="B15" s="161">
        <v>6.0000000000000001E-3</v>
      </c>
      <c r="C15" s="161"/>
      <c r="D15" s="162"/>
    </row>
    <row r="16" spans="1:7" x14ac:dyDescent="0.25">
      <c r="A16" s="51" t="s">
        <v>90</v>
      </c>
      <c r="B16" s="161">
        <v>6.93E-2</v>
      </c>
      <c r="C16" s="161"/>
      <c r="D16" s="162"/>
    </row>
    <row r="17" spans="1:4" ht="15.75" thickBot="1" x14ac:dyDescent="0.3">
      <c r="A17" s="51"/>
      <c r="B17" s="157">
        <v>7.0000000000000007E-2</v>
      </c>
      <c r="C17" s="157"/>
      <c r="D17" s="158"/>
    </row>
    <row r="18" spans="1:4" ht="18.75" thickBot="1" x14ac:dyDescent="0.3">
      <c r="A18" s="52"/>
      <c r="B18" s="171" t="s">
        <v>91</v>
      </c>
      <c r="C18" s="172"/>
      <c r="D18" s="53">
        <f>(((1+B11+B12+B13+B14)*(1+B15)*(1+B16))/(1-B9)-1)</f>
        <v>0.20996420996250653</v>
      </c>
    </row>
    <row r="19" spans="1:4" x14ac:dyDescent="0.25">
      <c r="A19" s="54"/>
      <c r="B19" s="55"/>
      <c r="C19" s="56"/>
      <c r="D19" s="57"/>
    </row>
    <row r="20" spans="1:4" x14ac:dyDescent="0.25">
      <c r="A20" s="173" t="s">
        <v>92</v>
      </c>
      <c r="B20" s="173"/>
      <c r="C20" s="173"/>
      <c r="D20" s="173"/>
    </row>
    <row r="21" spans="1:4" x14ac:dyDescent="0.25">
      <c r="A21" s="58"/>
      <c r="B21" s="58"/>
      <c r="C21" s="58"/>
      <c r="D21" s="58"/>
    </row>
    <row r="22" spans="1:4" ht="15.75" thickBot="1" x14ac:dyDescent="0.3">
      <c r="A22" s="174" t="s">
        <v>93</v>
      </c>
      <c r="B22" s="175" t="s">
        <v>94</v>
      </c>
      <c r="C22" s="175"/>
      <c r="D22" s="176" t="s">
        <v>95</v>
      </c>
    </row>
    <row r="23" spans="1:4" x14ac:dyDescent="0.25">
      <c r="A23" s="174"/>
      <c r="B23" s="178" t="s">
        <v>96</v>
      </c>
      <c r="C23" s="178"/>
      <c r="D23" s="177"/>
    </row>
    <row r="24" spans="1:4" x14ac:dyDescent="0.25">
      <c r="A24" s="178"/>
      <c r="B24" s="178"/>
      <c r="C24" s="178"/>
      <c r="D24" s="178"/>
    </row>
    <row r="25" spans="1:4" x14ac:dyDescent="0.25">
      <c r="A25" s="58" t="s">
        <v>97</v>
      </c>
      <c r="B25" s="58"/>
      <c r="C25" s="58"/>
      <c r="D25" s="58"/>
    </row>
    <row r="26" spans="1:4" x14ac:dyDescent="0.25">
      <c r="A26" s="59" t="s">
        <v>98</v>
      </c>
      <c r="B26" s="179" t="s">
        <v>99</v>
      </c>
      <c r="C26" s="179"/>
      <c r="D26" s="58"/>
    </row>
    <row r="27" spans="1:4" x14ac:dyDescent="0.25">
      <c r="A27" s="59" t="s">
        <v>100</v>
      </c>
      <c r="B27" s="179" t="s">
        <v>101</v>
      </c>
      <c r="C27" s="179"/>
      <c r="D27" s="58"/>
    </row>
    <row r="28" spans="1:4" x14ac:dyDescent="0.25">
      <c r="A28" s="59" t="s">
        <v>102</v>
      </c>
      <c r="B28" s="179" t="s">
        <v>103</v>
      </c>
      <c r="C28" s="179"/>
      <c r="D28" s="58"/>
    </row>
    <row r="29" spans="1:4" hidden="1" x14ac:dyDescent="0.25">
      <c r="A29" s="59" t="s">
        <v>104</v>
      </c>
      <c r="B29" s="179" t="s">
        <v>105</v>
      </c>
      <c r="C29" s="179"/>
      <c r="D29" s="58"/>
    </row>
    <row r="30" spans="1:4" x14ac:dyDescent="0.25">
      <c r="A30" s="59" t="s">
        <v>106</v>
      </c>
      <c r="B30" s="179" t="s">
        <v>107</v>
      </c>
      <c r="C30" s="179"/>
      <c r="D30" s="58"/>
    </row>
    <row r="31" spans="1:4" x14ac:dyDescent="0.25">
      <c r="A31" s="59" t="s">
        <v>108</v>
      </c>
      <c r="B31" s="179" t="s">
        <v>109</v>
      </c>
      <c r="C31" s="179"/>
      <c r="D31" s="58"/>
    </row>
    <row r="32" spans="1:4" x14ac:dyDescent="0.25">
      <c r="A32" s="59" t="s">
        <v>110</v>
      </c>
      <c r="B32" s="54" t="s">
        <v>111</v>
      </c>
      <c r="C32" s="54"/>
      <c r="D32" s="58"/>
    </row>
    <row r="33" spans="1:4" x14ac:dyDescent="0.25">
      <c r="A33" s="54"/>
      <c r="B33" s="178"/>
      <c r="C33" s="178"/>
      <c r="D33" s="57"/>
    </row>
    <row r="37" spans="1:4" x14ac:dyDescent="0.25">
      <c r="A37" s="60"/>
      <c r="B37" s="60" t="s">
        <v>11</v>
      </c>
      <c r="C37" s="60"/>
      <c r="D37" s="60"/>
    </row>
    <row r="38" spans="1:4" x14ac:dyDescent="0.25">
      <c r="A38" s="180" t="s">
        <v>112</v>
      </c>
      <c r="B38" s="180"/>
      <c r="C38" s="180"/>
      <c r="D38" s="180"/>
    </row>
    <row r="39" spans="1:4" ht="15.75" x14ac:dyDescent="0.25">
      <c r="A39" s="60"/>
      <c r="B39" s="61" t="s">
        <v>113</v>
      </c>
      <c r="C39" s="61"/>
      <c r="D39" s="61"/>
    </row>
  </sheetData>
  <mergeCells count="33">
    <mergeCell ref="B31:C31"/>
    <mergeCell ref="B33:C33"/>
    <mergeCell ref="A38:D38"/>
    <mergeCell ref="A24:D24"/>
    <mergeCell ref="B26:C26"/>
    <mergeCell ref="B27:C27"/>
    <mergeCell ref="B28:C28"/>
    <mergeCell ref="B29:C29"/>
    <mergeCell ref="B30:C30"/>
    <mergeCell ref="B18:C18"/>
    <mergeCell ref="A20:D20"/>
    <mergeCell ref="A22:A23"/>
    <mergeCell ref="B22:C22"/>
    <mergeCell ref="D22:D23"/>
    <mergeCell ref="B23:C23"/>
    <mergeCell ref="B17:D17"/>
    <mergeCell ref="B6:D6"/>
    <mergeCell ref="B7:D7"/>
    <mergeCell ref="B8:D8"/>
    <mergeCell ref="B9:D9"/>
    <mergeCell ref="A10:D10"/>
    <mergeCell ref="B11:D11"/>
    <mergeCell ref="B12:D12"/>
    <mergeCell ref="B13:D13"/>
    <mergeCell ref="B14:D14"/>
    <mergeCell ref="B15:D15"/>
    <mergeCell ref="B16:D16"/>
    <mergeCell ref="A1:A5"/>
    <mergeCell ref="B1:D1"/>
    <mergeCell ref="B2:D2"/>
    <mergeCell ref="B3:D3"/>
    <mergeCell ref="B4:D4"/>
    <mergeCell ref="B5:D5"/>
  </mergeCells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nove de abril</vt:lpstr>
      <vt:lpstr>cronograma</vt:lpstr>
      <vt:lpstr>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jeferson serradilha</cp:lastModifiedBy>
  <cp:lastPrinted>2020-01-14T15:07:37Z</cp:lastPrinted>
  <dcterms:created xsi:type="dcterms:W3CDTF">2017-05-03T14:02:09Z</dcterms:created>
  <dcterms:modified xsi:type="dcterms:W3CDTF">2020-01-14T15:08:50Z</dcterms:modified>
</cp:coreProperties>
</file>